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heerder\Documents\GB Algemeen\Wedstrijden 2026\Summercup 2026\"/>
    </mc:Choice>
  </mc:AlternateContent>
  <xr:revisionPtr revIDLastSave="0" documentId="13_ncr:1_{9ED44CA6-F6A2-450E-A394-7359FCBA4A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  <c r="G27" i="1"/>
  <c r="K27" i="1" s="1"/>
  <c r="G50" i="1"/>
  <c r="K50" i="1" s="1"/>
  <c r="G51" i="1"/>
  <c r="G36" i="1"/>
  <c r="G34" i="1"/>
  <c r="K34" i="1" s="1"/>
  <c r="G35" i="1"/>
  <c r="G41" i="1"/>
  <c r="K41" i="1" s="1"/>
  <c r="G40" i="1"/>
  <c r="G42" i="1"/>
  <c r="G46" i="1"/>
  <c r="G45" i="1"/>
  <c r="G39" i="1"/>
  <c r="G38" i="1"/>
  <c r="G44" i="1"/>
  <c r="G67" i="1"/>
  <c r="G72" i="1"/>
  <c r="G73" i="1"/>
  <c r="G71" i="1"/>
  <c r="K71" i="1" s="1"/>
  <c r="G66" i="1"/>
  <c r="E42" i="1"/>
  <c r="E40" i="1"/>
  <c r="K40" i="1" s="1"/>
  <c r="E35" i="1"/>
  <c r="K35" i="1" s="1"/>
  <c r="E38" i="1"/>
  <c r="K38" i="1" s="1"/>
  <c r="E39" i="1"/>
  <c r="E43" i="1"/>
  <c r="E51" i="1"/>
  <c r="K51" i="1" s="1"/>
  <c r="E49" i="1"/>
  <c r="K49" i="1" s="1"/>
  <c r="E48" i="1"/>
  <c r="K48" i="1" s="1"/>
  <c r="E32" i="1"/>
  <c r="E31" i="1"/>
  <c r="E30" i="1"/>
  <c r="K30" i="1" s="1"/>
  <c r="E25" i="1"/>
  <c r="E81" i="1"/>
  <c r="E79" i="1"/>
  <c r="E72" i="1"/>
  <c r="E66" i="1"/>
  <c r="K66" i="1" s="1"/>
  <c r="K42" i="1" l="1"/>
  <c r="K39" i="1"/>
  <c r="K79" i="1"/>
  <c r="K72" i="1"/>
</calcChain>
</file>

<file path=xl/sharedStrings.xml><?xml version="1.0" encoding="utf-8"?>
<sst xmlns="http://schemas.openxmlformats.org/spreadsheetml/2006/main" count="244" uniqueCount="79">
  <si>
    <t>totaaloverzicht uitslagen</t>
  </si>
  <si>
    <t>deelnemer</t>
  </si>
  <si>
    <t xml:space="preserve">klasse </t>
  </si>
  <si>
    <t>klasse</t>
  </si>
  <si>
    <t>uitslag</t>
  </si>
  <si>
    <t>totaal</t>
  </si>
  <si>
    <t xml:space="preserve">Pony dressuur </t>
  </si>
  <si>
    <t>Pony springen</t>
  </si>
  <si>
    <t xml:space="preserve">Paarden dressuur </t>
  </si>
  <si>
    <t>Paarden springen</t>
  </si>
  <si>
    <t>hoogte</t>
  </si>
  <si>
    <t>Faya Brunner - Pietje</t>
  </si>
  <si>
    <t>B</t>
  </si>
  <si>
    <t>L1</t>
  </si>
  <si>
    <t>Z1</t>
  </si>
  <si>
    <t>1e</t>
  </si>
  <si>
    <t>2e</t>
  </si>
  <si>
    <t>3e</t>
  </si>
  <si>
    <t>4e</t>
  </si>
  <si>
    <t>5e</t>
  </si>
  <si>
    <t>6e</t>
  </si>
  <si>
    <t>8e</t>
  </si>
  <si>
    <t>7e</t>
  </si>
  <si>
    <t>Jarno van den Heuvel - Soof</t>
  </si>
  <si>
    <t>Romy Wijnstekers - Nadia</t>
  </si>
  <si>
    <t>Sofie Roza - Puzzle Piece</t>
  </si>
  <si>
    <t>Femke Brunner - Hiske</t>
  </si>
  <si>
    <t>Britt Wiegmans - Desperado</t>
  </si>
  <si>
    <t>Gwen Brunner - Shady</t>
  </si>
  <si>
    <t xml:space="preserve">Kampioen: </t>
  </si>
  <si>
    <t>GB Summer Cup 2026</t>
  </si>
  <si>
    <t xml:space="preserve">Impuls dressuur </t>
  </si>
  <si>
    <t>IMP</t>
  </si>
  <si>
    <t>Impuls springen</t>
  </si>
  <si>
    <t>Marlise Pruissen - Chubby Lee</t>
  </si>
  <si>
    <t>Gwen Brunner - Mayura</t>
  </si>
  <si>
    <t>Jolie van Gulik - Roos</t>
  </si>
  <si>
    <t>Lola Laheij - Pietje</t>
  </si>
  <si>
    <t>Kyra van Rheen - Stonefire</t>
  </si>
  <si>
    <t>Rebecca Bout - D'Amour</t>
  </si>
  <si>
    <t>Jonna Dekkers - Ashraf</t>
  </si>
  <si>
    <t>Mara Seepers - Daisy</t>
  </si>
  <si>
    <t>vrijw</t>
  </si>
  <si>
    <t>Petri Bax - Jumanji</t>
  </si>
  <si>
    <t>PSG</t>
  </si>
  <si>
    <t>Lily van den Oord - Handsome</t>
  </si>
  <si>
    <t>Z2-DE</t>
  </si>
  <si>
    <t>L-ABC</t>
  </si>
  <si>
    <t>Vicky van den Oord - Morning Sky</t>
  </si>
  <si>
    <t>L-DE</t>
  </si>
  <si>
    <t>Faya Brunner - Delight</t>
  </si>
  <si>
    <t>Jaylinn van Hulst - Pablo</t>
  </si>
  <si>
    <t>Lizanne van Loon - Ohio</t>
  </si>
  <si>
    <t>B-CDE</t>
  </si>
  <si>
    <t>Shiva van Halder - Oscar</t>
  </si>
  <si>
    <t>Liv Goes - Valentin</t>
  </si>
  <si>
    <t>Lisa Vaskovich - Bojangles</t>
  </si>
  <si>
    <t>Saar Nieuwenhuis - Krezip</t>
  </si>
  <si>
    <t>Bo Vugts - Yellow Boy</t>
  </si>
  <si>
    <t>Farah van Halder - Joly's Quasandro</t>
  </si>
  <si>
    <t>Faya Brunner - Hiske</t>
  </si>
  <si>
    <t>Skyler Bainbridge - Jip</t>
  </si>
  <si>
    <t>Kate de Raadt - Sylvester</t>
  </si>
  <si>
    <t>M1-DE</t>
  </si>
  <si>
    <t>Lily van den Oord - Let it Be</t>
  </si>
  <si>
    <t>xxx</t>
  </si>
  <si>
    <t>B-ABC</t>
  </si>
  <si>
    <t>B-DE</t>
  </si>
  <si>
    <t>GEEN</t>
  </si>
  <si>
    <t>Skyler Bainbridge</t>
  </si>
  <si>
    <t>Kampioen: Marlise Pruissen met Chubby Lee</t>
  </si>
  <si>
    <t>Kampioen: Romy Wijnstekers met Nadia</t>
  </si>
  <si>
    <t>Naar finale</t>
  </si>
  <si>
    <t>Laura Kregting - Boyke</t>
  </si>
  <si>
    <t>Thessa Backx - Ivette</t>
  </si>
  <si>
    <t>Femke Brunner - Mayura</t>
  </si>
  <si>
    <t>Eliza Hooymans</t>
  </si>
  <si>
    <t>Bertine vd Meijden</t>
  </si>
  <si>
    <t>M2-C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</si>
</sst>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rgb="FF00206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6" fontId="0" fillId="0" borderId="0" xfId="0" applyNumberForma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1" fillId="3" borderId="0" xfId="0" applyFont="1" applyFill="1"/>
    <xf numFmtId="0" fontId="4" fillId="3" borderId="0" xfId="0" applyFont="1" applyFill="1"/>
    <xf numFmtId="0" fontId="0" fillId="3" borderId="0" xfId="0" applyFill="1"/>
    <xf numFmtId="0" fontId="8" fillId="3" borderId="0" xfId="0" applyFont="1" applyFill="1"/>
    <xf numFmtId="0" fontId="5" fillId="3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2" fontId="5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5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7" fillId="2" borderId="0" xfId="0" applyFont="1" applyFill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"/>
  <sheetViews>
    <sheetView tabSelected="1" workbookViewId="0">
      <selection activeCell="P76" sqref="P76"/>
    </sheetView>
  </sheetViews>
  <sheetFormatPr defaultRowHeight="14.4" x14ac:dyDescent="0.3"/>
  <cols>
    <col min="1" max="1" width="41" customWidth="1"/>
    <col min="2" max="2" width="7.5546875" style="1" customWidth="1"/>
    <col min="3" max="3" width="2.33203125" customWidth="1"/>
    <col min="4" max="4" width="2.109375" customWidth="1"/>
    <col min="5" max="5" width="9.109375" style="1"/>
    <col min="6" max="6" width="1.88671875" customWidth="1"/>
    <col min="7" max="7" width="9.109375" style="1"/>
    <col min="8" max="8" width="1.88671875" customWidth="1"/>
    <col min="9" max="9" width="9.109375" style="1"/>
    <col min="10" max="10" width="2.5546875" customWidth="1"/>
    <col min="11" max="11" width="9.109375" style="1"/>
  </cols>
  <sheetData>
    <row r="1" spans="1:18" ht="23.4" x14ac:dyDescent="0.45">
      <c r="A1" s="7" t="s">
        <v>30</v>
      </c>
    </row>
    <row r="3" spans="1:18" ht="23.4" x14ac:dyDescent="0.45">
      <c r="A3" s="7" t="s">
        <v>0</v>
      </c>
    </row>
    <row r="5" spans="1:18" ht="21" x14ac:dyDescent="0.4">
      <c r="A5" s="8" t="s">
        <v>31</v>
      </c>
      <c r="E5" s="6">
        <v>46144</v>
      </c>
      <c r="G5" s="6">
        <v>46193</v>
      </c>
      <c r="I5" s="6">
        <v>46291</v>
      </c>
      <c r="M5" s="18" t="s">
        <v>29</v>
      </c>
      <c r="N5" s="20"/>
      <c r="O5" s="20" t="s">
        <v>68</v>
      </c>
      <c r="P5" s="20"/>
      <c r="Q5" s="20"/>
      <c r="R5" s="20"/>
    </row>
    <row r="6" spans="1:18" s="5" customFormat="1" x14ac:dyDescent="0.3">
      <c r="A6" s="2" t="s">
        <v>1</v>
      </c>
      <c r="B6" s="3" t="s">
        <v>3</v>
      </c>
      <c r="C6" s="4"/>
      <c r="D6" s="4"/>
      <c r="E6" s="3" t="s">
        <v>4</v>
      </c>
      <c r="F6" s="4"/>
      <c r="G6" s="3" t="s">
        <v>4</v>
      </c>
      <c r="H6" s="4"/>
      <c r="I6" s="3" t="s">
        <v>4</v>
      </c>
      <c r="K6" s="3" t="s">
        <v>5</v>
      </c>
    </row>
    <row r="7" spans="1:18" x14ac:dyDescent="0.3">
      <c r="A7" s="10" t="s">
        <v>54</v>
      </c>
      <c r="B7" s="17" t="s">
        <v>32</v>
      </c>
      <c r="E7" s="17" t="s">
        <v>65</v>
      </c>
      <c r="G7" s="17">
        <v>62</v>
      </c>
      <c r="I7" s="17" t="s">
        <v>65</v>
      </c>
      <c r="K7" s="17" t="s">
        <v>65</v>
      </c>
    </row>
    <row r="9" spans="1:18" ht="21" x14ac:dyDescent="0.4">
      <c r="A9" s="8" t="s">
        <v>33</v>
      </c>
      <c r="E9" s="6">
        <v>46144</v>
      </c>
      <c r="G9" s="6">
        <v>46263</v>
      </c>
      <c r="I9" s="6">
        <v>46291</v>
      </c>
      <c r="M9" s="18" t="s">
        <v>70</v>
      </c>
      <c r="N9" s="20"/>
      <c r="O9" s="20"/>
      <c r="P9" s="20"/>
      <c r="Q9" s="20"/>
    </row>
    <row r="10" spans="1:18" s="5" customFormat="1" x14ac:dyDescent="0.3">
      <c r="A10" s="2" t="s">
        <v>1</v>
      </c>
      <c r="B10" s="3" t="s">
        <v>10</v>
      </c>
      <c r="C10" s="4"/>
      <c r="D10" s="4"/>
      <c r="E10" s="3" t="s">
        <v>4</v>
      </c>
      <c r="F10" s="4"/>
      <c r="G10" s="3" t="s">
        <v>4</v>
      </c>
      <c r="H10" s="4"/>
      <c r="I10" s="3" t="s">
        <v>4</v>
      </c>
      <c r="K10" s="3" t="s">
        <v>5</v>
      </c>
    </row>
    <row r="11" spans="1:18" s="12" customFormat="1" x14ac:dyDescent="0.3">
      <c r="A11" s="29" t="s">
        <v>34</v>
      </c>
      <c r="B11" s="30">
        <v>50</v>
      </c>
      <c r="C11" s="15"/>
      <c r="D11" s="15"/>
      <c r="E11" s="30" t="s">
        <v>15</v>
      </c>
      <c r="F11" s="15"/>
      <c r="G11" s="30" t="s">
        <v>16</v>
      </c>
      <c r="H11" s="15"/>
      <c r="I11" s="30" t="s">
        <v>15</v>
      </c>
      <c r="J11" s="15"/>
      <c r="K11" s="30">
        <v>2</v>
      </c>
    </row>
    <row r="12" spans="1:18" x14ac:dyDescent="0.3">
      <c r="A12" s="2" t="s">
        <v>25</v>
      </c>
      <c r="B12" s="3">
        <v>40</v>
      </c>
      <c r="C12" s="5"/>
      <c r="D12" s="5"/>
      <c r="E12" s="3" t="s">
        <v>16</v>
      </c>
      <c r="F12" s="5"/>
      <c r="G12" s="3" t="s">
        <v>15</v>
      </c>
      <c r="H12" s="5"/>
      <c r="I12" s="3" t="s">
        <v>17</v>
      </c>
      <c r="J12" s="5"/>
      <c r="K12" s="3">
        <v>3</v>
      </c>
    </row>
    <row r="13" spans="1:18" s="12" customFormat="1" x14ac:dyDescent="0.3">
      <c r="A13" s="29" t="s">
        <v>28</v>
      </c>
      <c r="B13" s="30">
        <v>40</v>
      </c>
      <c r="C13" s="15"/>
      <c r="D13" s="15"/>
      <c r="E13" s="30" t="s">
        <v>18</v>
      </c>
      <c r="F13" s="15"/>
      <c r="G13" s="30" t="s">
        <v>19</v>
      </c>
      <c r="H13" s="15"/>
      <c r="I13" s="30" t="s">
        <v>16</v>
      </c>
      <c r="J13" s="15"/>
      <c r="K13" s="30">
        <v>6</v>
      </c>
    </row>
    <row r="14" spans="1:18" s="12" customFormat="1" x14ac:dyDescent="0.3">
      <c r="A14" s="29" t="s">
        <v>35</v>
      </c>
      <c r="B14" s="30">
        <v>50</v>
      </c>
      <c r="C14" s="15"/>
      <c r="D14" s="15"/>
      <c r="E14" s="30" t="s">
        <v>17</v>
      </c>
      <c r="F14" s="15"/>
      <c r="G14" s="30" t="s">
        <v>18</v>
      </c>
      <c r="H14" s="15"/>
      <c r="I14" s="30" t="s">
        <v>18</v>
      </c>
      <c r="J14" s="15"/>
      <c r="K14" s="30">
        <v>7</v>
      </c>
    </row>
    <row r="16" spans="1:18" s="12" customFormat="1" x14ac:dyDescent="0.3">
      <c r="A16" s="29" t="s">
        <v>11</v>
      </c>
      <c r="B16" s="30">
        <v>40</v>
      </c>
      <c r="C16" s="15"/>
      <c r="D16" s="15"/>
      <c r="E16" s="30" t="s">
        <v>22</v>
      </c>
      <c r="F16" s="15"/>
      <c r="G16" s="30" t="s">
        <v>17</v>
      </c>
      <c r="H16" s="15"/>
      <c r="I16" s="30" t="s">
        <v>19</v>
      </c>
      <c r="J16" s="15"/>
      <c r="K16" s="30">
        <v>8</v>
      </c>
    </row>
    <row r="17" spans="1:17" s="12" customFormat="1" x14ac:dyDescent="0.3">
      <c r="A17" s="29" t="s">
        <v>37</v>
      </c>
      <c r="B17" s="30">
        <v>40</v>
      </c>
      <c r="C17" s="15"/>
      <c r="D17" s="15"/>
      <c r="E17" s="30" t="s">
        <v>20</v>
      </c>
      <c r="F17" s="15"/>
      <c r="G17" s="30" t="s">
        <v>22</v>
      </c>
      <c r="H17" s="15"/>
      <c r="I17" s="30" t="s">
        <v>22</v>
      </c>
      <c r="J17" s="15"/>
      <c r="K17" s="30">
        <v>13</v>
      </c>
    </row>
    <row r="18" spans="1:17" s="12" customFormat="1" x14ac:dyDescent="0.3">
      <c r="A18" s="16" t="s">
        <v>38</v>
      </c>
      <c r="B18" s="11">
        <v>60</v>
      </c>
      <c r="E18" s="11" t="s">
        <v>21</v>
      </c>
      <c r="G18" s="11" t="s">
        <v>20</v>
      </c>
      <c r="I18" s="11" t="s">
        <v>65</v>
      </c>
      <c r="K18" s="11" t="s">
        <v>65</v>
      </c>
    </row>
    <row r="19" spans="1:17" s="12" customFormat="1" x14ac:dyDescent="0.3">
      <c r="A19" s="16" t="s">
        <v>36</v>
      </c>
      <c r="B19" s="11">
        <v>40</v>
      </c>
      <c r="E19" s="11" t="s">
        <v>19</v>
      </c>
      <c r="G19" s="11" t="s">
        <v>65</v>
      </c>
      <c r="I19" s="11" t="s">
        <v>65</v>
      </c>
      <c r="K19" s="11" t="s">
        <v>65</v>
      </c>
    </row>
    <row r="20" spans="1:17" s="12" customFormat="1" x14ac:dyDescent="0.3">
      <c r="A20" s="16" t="s">
        <v>54</v>
      </c>
      <c r="B20" s="11">
        <v>30</v>
      </c>
      <c r="E20" s="11" t="s">
        <v>65</v>
      </c>
      <c r="G20" s="11" t="s">
        <v>21</v>
      </c>
      <c r="I20" s="11" t="s">
        <v>65</v>
      </c>
      <c r="K20" s="11" t="s">
        <v>65</v>
      </c>
    </row>
    <row r="21" spans="1:17" s="12" customFormat="1" x14ac:dyDescent="0.3">
      <c r="A21" s="16" t="s">
        <v>69</v>
      </c>
      <c r="B21" s="11">
        <v>50</v>
      </c>
      <c r="E21" s="11" t="s">
        <v>65</v>
      </c>
      <c r="G21" s="11" t="s">
        <v>65</v>
      </c>
      <c r="I21" s="11" t="s">
        <v>20</v>
      </c>
      <c r="K21" s="11" t="s">
        <v>65</v>
      </c>
    </row>
    <row r="23" spans="1:17" ht="21" x14ac:dyDescent="0.4">
      <c r="A23" s="8" t="s">
        <v>6</v>
      </c>
      <c r="E23" s="6">
        <v>46144</v>
      </c>
      <c r="G23" s="6">
        <v>46193</v>
      </c>
      <c r="I23" s="6">
        <v>46291</v>
      </c>
      <c r="M23" s="21" t="s">
        <v>72</v>
      </c>
      <c r="N23" s="22"/>
      <c r="O23" s="23"/>
      <c r="P23" s="23"/>
      <c r="Q23" s="25"/>
    </row>
    <row r="24" spans="1:17" s="5" customFormat="1" x14ac:dyDescent="0.3">
      <c r="A24" s="2" t="s">
        <v>1</v>
      </c>
      <c r="B24" s="3" t="s">
        <v>3</v>
      </c>
      <c r="C24" s="4"/>
      <c r="D24" s="4"/>
      <c r="E24" s="3" t="s">
        <v>4</v>
      </c>
      <c r="F24" s="4"/>
      <c r="G24" s="3" t="s">
        <v>4</v>
      </c>
      <c r="H24" s="4"/>
      <c r="I24" s="3" t="s">
        <v>4</v>
      </c>
      <c r="K24" s="3" t="s">
        <v>5</v>
      </c>
    </row>
    <row r="25" spans="1:17" s="12" customFormat="1" x14ac:dyDescent="0.3">
      <c r="A25" s="16" t="s">
        <v>45</v>
      </c>
      <c r="B25" s="11" t="s">
        <v>46</v>
      </c>
      <c r="E25" s="11">
        <f>(253.5/390)*100</f>
        <v>65</v>
      </c>
      <c r="G25" s="26" t="s">
        <v>65</v>
      </c>
      <c r="I25" s="11" t="s">
        <v>65</v>
      </c>
      <c r="K25" s="11" t="s">
        <v>65</v>
      </c>
      <c r="M25" s="23"/>
      <c r="N25" s="23"/>
      <c r="O25" s="23"/>
      <c r="P25" s="23"/>
      <c r="Q25" s="23"/>
    </row>
    <row r="26" spans="1:17" s="14" customFormat="1" x14ac:dyDescent="0.3">
      <c r="A26" s="10"/>
      <c r="B26" s="11"/>
      <c r="E26" s="11"/>
      <c r="G26" s="26"/>
      <c r="I26" s="11"/>
      <c r="K26" s="11"/>
      <c r="M26" s="12"/>
    </row>
    <row r="27" spans="1:17" s="14" customFormat="1" x14ac:dyDescent="0.3">
      <c r="A27" s="21" t="s">
        <v>27</v>
      </c>
      <c r="B27" s="33" t="s">
        <v>63</v>
      </c>
      <c r="E27" s="11" t="s">
        <v>65</v>
      </c>
      <c r="G27" s="26">
        <f>(177/300)*100</f>
        <v>59</v>
      </c>
      <c r="I27" s="11">
        <v>64.3</v>
      </c>
      <c r="K27" s="26">
        <f>G27+I27</f>
        <v>123.3</v>
      </c>
      <c r="M27" s="12"/>
    </row>
    <row r="28" spans="1:17" s="34" customFormat="1" x14ac:dyDescent="0.3">
      <c r="A28" s="23" t="s">
        <v>28</v>
      </c>
      <c r="B28" s="37" t="s">
        <v>78</v>
      </c>
      <c r="E28" s="35" t="s">
        <v>65</v>
      </c>
      <c r="G28" s="36" t="s">
        <v>65</v>
      </c>
      <c r="I28" s="35">
        <v>67.83</v>
      </c>
      <c r="K28" s="36" t="s">
        <v>65</v>
      </c>
      <c r="M28" s="23"/>
    </row>
    <row r="29" spans="1:17" s="14" customFormat="1" x14ac:dyDescent="0.3">
      <c r="A29" s="10"/>
      <c r="B29" s="11"/>
      <c r="E29" s="11"/>
      <c r="G29" s="26"/>
      <c r="I29" s="11"/>
      <c r="K29" s="11"/>
      <c r="M29" s="12"/>
    </row>
    <row r="30" spans="1:17" s="13" customFormat="1" x14ac:dyDescent="0.3">
      <c r="A30" s="21" t="s">
        <v>25</v>
      </c>
      <c r="B30" s="33" t="s">
        <v>47</v>
      </c>
      <c r="E30" s="26">
        <f>(202/300)*100</f>
        <v>67.333333333333329</v>
      </c>
      <c r="G30" s="26" t="s">
        <v>65</v>
      </c>
      <c r="I30" s="11">
        <v>64.16</v>
      </c>
      <c r="K30" s="26">
        <f>E30+I30</f>
        <v>131.49333333333334</v>
      </c>
    </row>
    <row r="31" spans="1:17" x14ac:dyDescent="0.3">
      <c r="A31" s="10" t="s">
        <v>28</v>
      </c>
      <c r="B31" s="11" t="s">
        <v>47</v>
      </c>
      <c r="E31" s="11">
        <f>(201/300)*100</f>
        <v>67</v>
      </c>
      <c r="G31" s="26" t="s">
        <v>65</v>
      </c>
      <c r="I31" s="17" t="s">
        <v>65</v>
      </c>
      <c r="K31" s="26" t="s">
        <v>65</v>
      </c>
    </row>
    <row r="32" spans="1:17" x14ac:dyDescent="0.3">
      <c r="A32" s="10" t="s">
        <v>24</v>
      </c>
      <c r="B32" s="11" t="s">
        <v>47</v>
      </c>
      <c r="E32" s="11">
        <f>(201/300)*100</f>
        <v>67</v>
      </c>
      <c r="G32" s="26" t="s">
        <v>65</v>
      </c>
      <c r="I32" s="17" t="s">
        <v>65</v>
      </c>
      <c r="K32" s="26" t="s">
        <v>65</v>
      </c>
    </row>
    <row r="33" spans="1:17" x14ac:dyDescent="0.3">
      <c r="A33" s="10"/>
      <c r="B33" s="11"/>
      <c r="E33" s="11"/>
      <c r="G33" s="26"/>
      <c r="I33" s="17"/>
      <c r="K33" s="26"/>
    </row>
    <row r="34" spans="1:17" x14ac:dyDescent="0.3">
      <c r="A34" s="21" t="s">
        <v>62</v>
      </c>
      <c r="B34" s="33" t="s">
        <v>66</v>
      </c>
      <c r="E34" s="17" t="s">
        <v>65</v>
      </c>
      <c r="G34" s="27">
        <f>(196/300)*100</f>
        <v>65.333333333333329</v>
      </c>
      <c r="I34" s="17">
        <v>65</v>
      </c>
      <c r="K34" s="26">
        <f>G34+I34</f>
        <v>130.33333333333331</v>
      </c>
    </row>
    <row r="35" spans="1:17" x14ac:dyDescent="0.3">
      <c r="A35" s="10" t="s">
        <v>37</v>
      </c>
      <c r="B35" s="17" t="s">
        <v>66</v>
      </c>
      <c r="E35" s="27">
        <f>(198.5/300)*100</f>
        <v>66.166666666666657</v>
      </c>
      <c r="G35" s="27">
        <f>(175.5/300)*100</f>
        <v>58.5</v>
      </c>
      <c r="I35" s="17">
        <v>63.5</v>
      </c>
      <c r="K35" s="26">
        <f>E35+I35</f>
        <v>129.66666666666666</v>
      </c>
      <c r="M35" s="25"/>
      <c r="N35" s="25"/>
      <c r="O35" s="25"/>
      <c r="P35" s="25"/>
      <c r="Q35" s="25"/>
    </row>
    <row r="36" spans="1:17" x14ac:dyDescent="0.3">
      <c r="A36" s="10" t="s">
        <v>36</v>
      </c>
      <c r="B36" s="17" t="s">
        <v>53</v>
      </c>
      <c r="E36" s="27" t="s">
        <v>65</v>
      </c>
      <c r="G36" s="27">
        <f>(185.5/300)*100</f>
        <v>61.833333333333329</v>
      </c>
      <c r="I36" s="17" t="s">
        <v>65</v>
      </c>
      <c r="K36" s="26" t="s">
        <v>65</v>
      </c>
    </row>
    <row r="37" spans="1:17" x14ac:dyDescent="0.3">
      <c r="A37" s="38"/>
      <c r="B37" s="39"/>
      <c r="E37" s="27"/>
      <c r="G37" s="27"/>
      <c r="I37" s="17"/>
      <c r="K37" s="26"/>
    </row>
    <row r="38" spans="1:17" x14ac:dyDescent="0.3">
      <c r="A38" s="21" t="s">
        <v>51</v>
      </c>
      <c r="B38" s="33" t="s">
        <v>67</v>
      </c>
      <c r="E38" s="27">
        <f>(204/300)*100</f>
        <v>68</v>
      </c>
      <c r="G38" s="27">
        <f>(200/300)*100</f>
        <v>66.666666666666657</v>
      </c>
      <c r="I38" s="17">
        <v>68.16</v>
      </c>
      <c r="K38" s="26">
        <f>E38+I38</f>
        <v>136.16</v>
      </c>
    </row>
    <row r="39" spans="1:17" x14ac:dyDescent="0.3">
      <c r="A39" s="10" t="s">
        <v>50</v>
      </c>
      <c r="B39" s="11" t="s">
        <v>67</v>
      </c>
      <c r="E39" s="26">
        <f>(206.5/300)*100</f>
        <v>68.833333333333329</v>
      </c>
      <c r="G39" s="26">
        <f>(197.5/300)*100</f>
        <v>65.833333333333329</v>
      </c>
      <c r="I39" s="17">
        <v>62.33</v>
      </c>
      <c r="K39" s="26">
        <f>E39+G39</f>
        <v>134.66666666666666</v>
      </c>
    </row>
    <row r="40" spans="1:17" x14ac:dyDescent="0.3">
      <c r="A40" s="10" t="s">
        <v>34</v>
      </c>
      <c r="B40" s="17" t="s">
        <v>67</v>
      </c>
      <c r="E40" s="27">
        <f>(198/300)*100</f>
        <v>66</v>
      </c>
      <c r="G40" s="27">
        <f>+(179.5/300)*100</f>
        <v>59.833333333333336</v>
      </c>
      <c r="I40" s="17">
        <v>63.66</v>
      </c>
      <c r="K40" s="26">
        <f>E40+I40</f>
        <v>129.66</v>
      </c>
    </row>
    <row r="41" spans="1:17" x14ac:dyDescent="0.3">
      <c r="A41" s="10" t="s">
        <v>61</v>
      </c>
      <c r="B41" s="17" t="s">
        <v>67</v>
      </c>
      <c r="E41" s="27" t="s">
        <v>65</v>
      </c>
      <c r="G41" s="27">
        <f>(185/300)*100</f>
        <v>61.666666666666671</v>
      </c>
      <c r="I41" s="17">
        <v>62.66</v>
      </c>
      <c r="K41" s="26">
        <f>G41+I41</f>
        <v>124.32666666666667</v>
      </c>
    </row>
    <row r="42" spans="1:17" x14ac:dyDescent="0.3">
      <c r="A42" s="10" t="s">
        <v>52</v>
      </c>
      <c r="B42" s="17" t="s">
        <v>67</v>
      </c>
      <c r="E42" s="27">
        <f>(186/300)*100</f>
        <v>62</v>
      </c>
      <c r="G42" s="27">
        <f>(186/300)*100</f>
        <v>62</v>
      </c>
      <c r="I42" s="17">
        <v>60</v>
      </c>
      <c r="K42" s="26">
        <f>E42+G42</f>
        <v>124</v>
      </c>
    </row>
    <row r="43" spans="1:17" x14ac:dyDescent="0.3">
      <c r="A43" s="10" t="s">
        <v>35</v>
      </c>
      <c r="B43" s="11" t="s">
        <v>67</v>
      </c>
      <c r="E43" s="26">
        <f>(211.5/300)*100</f>
        <v>70.5</v>
      </c>
      <c r="G43" s="26" t="s">
        <v>65</v>
      </c>
      <c r="I43" s="17" t="s">
        <v>65</v>
      </c>
      <c r="K43" s="26" t="s">
        <v>65</v>
      </c>
    </row>
    <row r="44" spans="1:17" x14ac:dyDescent="0.3">
      <c r="A44" s="10" t="s">
        <v>58</v>
      </c>
      <c r="B44" s="17" t="s">
        <v>67</v>
      </c>
      <c r="E44" s="27" t="s">
        <v>65</v>
      </c>
      <c r="G44" s="27">
        <f>(215.5/300)*100</f>
        <v>71.833333333333343</v>
      </c>
      <c r="I44" s="17" t="s">
        <v>65</v>
      </c>
      <c r="K44" s="26" t="s">
        <v>65</v>
      </c>
    </row>
    <row r="45" spans="1:17" x14ac:dyDescent="0.3">
      <c r="A45" s="10" t="s">
        <v>59</v>
      </c>
      <c r="B45" s="17" t="s">
        <v>67</v>
      </c>
      <c r="E45" s="27" t="s">
        <v>65</v>
      </c>
      <c r="G45" s="27">
        <f>(191.5/300)*100</f>
        <v>63.833333333333329</v>
      </c>
      <c r="I45" s="17" t="s">
        <v>65</v>
      </c>
      <c r="K45" s="26" t="s">
        <v>65</v>
      </c>
    </row>
    <row r="46" spans="1:17" x14ac:dyDescent="0.3">
      <c r="A46" s="10" t="s">
        <v>60</v>
      </c>
      <c r="B46" s="17" t="s">
        <v>67</v>
      </c>
      <c r="E46" s="27" t="s">
        <v>65</v>
      </c>
      <c r="G46" s="27">
        <f>(187.5/300)*100</f>
        <v>62.5</v>
      </c>
      <c r="I46" s="17" t="s">
        <v>65</v>
      </c>
      <c r="K46" s="26" t="s">
        <v>65</v>
      </c>
    </row>
    <row r="47" spans="1:17" x14ac:dyDescent="0.3">
      <c r="A47" s="38"/>
      <c r="B47" s="39"/>
      <c r="E47" s="27"/>
      <c r="G47" s="27"/>
      <c r="I47" s="17"/>
      <c r="K47" s="26"/>
    </row>
    <row r="48" spans="1:17" s="5" customFormat="1" x14ac:dyDescent="0.3">
      <c r="A48" s="21" t="s">
        <v>48</v>
      </c>
      <c r="B48" s="33" t="s">
        <v>49</v>
      </c>
      <c r="C48"/>
      <c r="D48"/>
      <c r="E48" s="26">
        <f>(209.5/300)*100</f>
        <v>69.833333333333343</v>
      </c>
      <c r="F48"/>
      <c r="G48" s="26" t="s">
        <v>65</v>
      </c>
      <c r="H48"/>
      <c r="I48" s="17">
        <v>67.8</v>
      </c>
      <c r="J48"/>
      <c r="K48" s="26">
        <f>E48+I48</f>
        <v>137.63333333333333</v>
      </c>
    </row>
    <row r="49" spans="1:16" x14ac:dyDescent="0.3">
      <c r="A49" s="10" t="s">
        <v>23</v>
      </c>
      <c r="B49" s="11" t="s">
        <v>49</v>
      </c>
      <c r="E49" s="26">
        <f>(202/300)*100</f>
        <v>67.333333333333329</v>
      </c>
      <c r="G49" s="26" t="s">
        <v>65</v>
      </c>
      <c r="I49" s="17">
        <v>63.5</v>
      </c>
      <c r="K49" s="26">
        <f t="shared" ref="K49" si="0">E49+I49</f>
        <v>130.83333333333331</v>
      </c>
    </row>
    <row r="50" spans="1:16" x14ac:dyDescent="0.3">
      <c r="A50" s="10" t="s">
        <v>35</v>
      </c>
      <c r="B50" s="11" t="s">
        <v>49</v>
      </c>
      <c r="E50" s="26" t="s">
        <v>65</v>
      </c>
      <c r="G50" s="26">
        <f>(183.5/300)*100</f>
        <v>61.166666666666671</v>
      </c>
      <c r="I50" s="17">
        <v>66.83</v>
      </c>
      <c r="K50" s="26">
        <f>G50+I50</f>
        <v>127.99666666666667</v>
      </c>
    </row>
    <row r="51" spans="1:16" s="5" customFormat="1" x14ac:dyDescent="0.3">
      <c r="A51" s="10" t="s">
        <v>38</v>
      </c>
      <c r="B51" s="11" t="s">
        <v>49</v>
      </c>
      <c r="C51"/>
      <c r="D51"/>
      <c r="E51" s="26">
        <f>(195.5/300)*100</f>
        <v>65.166666666666657</v>
      </c>
      <c r="F51"/>
      <c r="G51" s="26">
        <f>(185/300)*100</f>
        <v>61.666666666666671</v>
      </c>
      <c r="H51"/>
      <c r="I51" s="17">
        <v>62</v>
      </c>
      <c r="J51"/>
      <c r="K51" s="26">
        <f>E51+I51</f>
        <v>127.16666666666666</v>
      </c>
    </row>
    <row r="55" spans="1:16" ht="21" x14ac:dyDescent="0.4">
      <c r="A55" s="8" t="s">
        <v>7</v>
      </c>
      <c r="E55" s="6">
        <v>46144</v>
      </c>
      <c r="G55" s="6">
        <v>46263</v>
      </c>
      <c r="I55" s="6">
        <v>46291</v>
      </c>
      <c r="M55" s="21" t="s">
        <v>71</v>
      </c>
      <c r="N55" s="22"/>
      <c r="O55" s="22"/>
      <c r="P55" s="22"/>
    </row>
    <row r="56" spans="1:16" s="5" customFormat="1" x14ac:dyDescent="0.3">
      <c r="A56" s="2" t="s">
        <v>1</v>
      </c>
      <c r="B56" s="3" t="s">
        <v>10</v>
      </c>
      <c r="C56" s="4"/>
      <c r="D56" s="4"/>
      <c r="E56" s="3" t="s">
        <v>4</v>
      </c>
      <c r="F56" s="4"/>
      <c r="G56" s="3" t="s">
        <v>4</v>
      </c>
      <c r="H56" s="4"/>
      <c r="I56" s="3" t="s">
        <v>4</v>
      </c>
      <c r="K56" s="3" t="s">
        <v>5</v>
      </c>
    </row>
    <row r="57" spans="1:16" s="12" customFormat="1" x14ac:dyDescent="0.3">
      <c r="A57" s="28" t="s">
        <v>24</v>
      </c>
      <c r="B57" s="11">
        <v>60</v>
      </c>
      <c r="E57" s="11">
        <v>2</v>
      </c>
      <c r="G57" s="11">
        <v>1</v>
      </c>
      <c r="I57" s="11">
        <v>1</v>
      </c>
      <c r="K57" s="11">
        <v>2</v>
      </c>
      <c r="M57" s="15"/>
    </row>
    <row r="58" spans="1:16" s="12" customFormat="1" x14ac:dyDescent="0.3">
      <c r="A58" s="16" t="s">
        <v>27</v>
      </c>
      <c r="B58" s="11">
        <v>80</v>
      </c>
      <c r="E58" s="11">
        <v>1</v>
      </c>
      <c r="G58" s="11">
        <v>3</v>
      </c>
      <c r="I58" s="11">
        <v>4</v>
      </c>
      <c r="K58" s="11">
        <v>4</v>
      </c>
      <c r="M58" s="15"/>
    </row>
    <row r="59" spans="1:16" x14ac:dyDescent="0.3">
      <c r="A59" s="16" t="s">
        <v>64</v>
      </c>
      <c r="B59" s="11">
        <v>60</v>
      </c>
      <c r="E59" s="17" t="s">
        <v>65</v>
      </c>
      <c r="G59" s="17">
        <v>1</v>
      </c>
      <c r="I59" s="17">
        <v>2</v>
      </c>
      <c r="K59" s="17">
        <v>3</v>
      </c>
    </row>
    <row r="60" spans="1:16" s="12" customFormat="1" x14ac:dyDescent="0.3">
      <c r="A60" s="28" t="s">
        <v>58</v>
      </c>
      <c r="B60" s="11">
        <v>80</v>
      </c>
      <c r="E60" s="11" t="s">
        <v>65</v>
      </c>
      <c r="G60" s="11">
        <v>4</v>
      </c>
      <c r="I60" s="11">
        <v>5</v>
      </c>
      <c r="K60" s="11">
        <v>9</v>
      </c>
      <c r="M60" s="15"/>
    </row>
    <row r="61" spans="1:16" s="12" customFormat="1" x14ac:dyDescent="0.3">
      <c r="A61" s="28" t="s">
        <v>38</v>
      </c>
      <c r="B61" s="11">
        <v>70</v>
      </c>
      <c r="E61" s="11" t="s">
        <v>65</v>
      </c>
      <c r="G61" s="11" t="s">
        <v>65</v>
      </c>
      <c r="I61" s="11">
        <v>3</v>
      </c>
      <c r="K61" s="11" t="s">
        <v>65</v>
      </c>
      <c r="M61" s="15"/>
    </row>
    <row r="64" spans="1:16" ht="21" x14ac:dyDescent="0.4">
      <c r="A64" s="8" t="s">
        <v>8</v>
      </c>
      <c r="E64" s="6">
        <v>46144</v>
      </c>
      <c r="G64" s="6">
        <v>46193</v>
      </c>
      <c r="I64" s="6">
        <v>46291</v>
      </c>
      <c r="M64" s="21" t="s">
        <v>72</v>
      </c>
      <c r="N64" s="22"/>
      <c r="O64" s="25"/>
      <c r="P64" s="25"/>
    </row>
    <row r="65" spans="1:17" s="5" customFormat="1" x14ac:dyDescent="0.3">
      <c r="A65" s="2" t="s">
        <v>1</v>
      </c>
      <c r="B65" s="3" t="s">
        <v>2</v>
      </c>
      <c r="C65" s="4"/>
      <c r="D65" s="4"/>
      <c r="E65" s="3" t="s">
        <v>4</v>
      </c>
      <c r="F65" s="4"/>
      <c r="G65" s="3" t="s">
        <v>4</v>
      </c>
      <c r="H65" s="4"/>
      <c r="I65" s="3" t="s">
        <v>4</v>
      </c>
      <c r="K65" s="3" t="s">
        <v>5</v>
      </c>
    </row>
    <row r="66" spans="1:17" s="12" customFormat="1" x14ac:dyDescent="0.3">
      <c r="A66" s="21" t="s">
        <v>39</v>
      </c>
      <c r="B66" s="33" t="s">
        <v>13</v>
      </c>
      <c r="E66" s="26">
        <f>(208/300)*100</f>
        <v>69.333333333333343</v>
      </c>
      <c r="G66" s="26">
        <f>(198.5/300)*100</f>
        <v>66.166666666666657</v>
      </c>
      <c r="I66" s="11">
        <v>69.83</v>
      </c>
      <c r="K66" s="26">
        <f>E66+I66</f>
        <v>139.16333333333336</v>
      </c>
      <c r="M66" s="23"/>
      <c r="N66" s="23"/>
      <c r="O66" s="23"/>
      <c r="P66" s="23"/>
      <c r="Q66" s="23"/>
    </row>
    <row r="67" spans="1:17" s="12" customFormat="1" x14ac:dyDescent="0.3">
      <c r="A67" s="16" t="s">
        <v>57</v>
      </c>
      <c r="B67" s="11" t="s">
        <v>13</v>
      </c>
      <c r="E67" s="26" t="s">
        <v>65</v>
      </c>
      <c r="G67" s="26">
        <f>(179/300)*100</f>
        <v>59.666666666666671</v>
      </c>
      <c r="I67" s="11" t="s">
        <v>65</v>
      </c>
      <c r="K67" s="26" t="s">
        <v>65</v>
      </c>
      <c r="M67" s="23"/>
      <c r="N67" s="23"/>
      <c r="O67" s="23"/>
      <c r="P67" s="23"/>
      <c r="Q67" s="23"/>
    </row>
    <row r="68" spans="1:17" s="12" customFormat="1" x14ac:dyDescent="0.3">
      <c r="A68" s="16" t="s">
        <v>73</v>
      </c>
      <c r="B68" s="11" t="s">
        <v>13</v>
      </c>
      <c r="E68" s="26" t="s">
        <v>65</v>
      </c>
      <c r="G68" s="26" t="s">
        <v>65</v>
      </c>
      <c r="I68" s="11">
        <v>69.5</v>
      </c>
      <c r="K68" s="26" t="s">
        <v>65</v>
      </c>
      <c r="M68" s="23"/>
      <c r="N68" s="23"/>
      <c r="O68" s="23"/>
      <c r="P68" s="23"/>
      <c r="Q68" s="23"/>
    </row>
    <row r="69" spans="1:17" s="12" customFormat="1" x14ac:dyDescent="0.3">
      <c r="A69" s="16" t="s">
        <v>75</v>
      </c>
      <c r="B69" s="11" t="s">
        <v>13</v>
      </c>
      <c r="E69" s="26" t="s">
        <v>65</v>
      </c>
      <c r="G69" s="26" t="s">
        <v>65</v>
      </c>
      <c r="I69" s="11">
        <v>66.16</v>
      </c>
      <c r="K69" s="26" t="s">
        <v>65</v>
      </c>
      <c r="M69" s="23"/>
      <c r="N69" s="23"/>
      <c r="O69" s="23"/>
      <c r="P69" s="23"/>
      <c r="Q69" s="23"/>
    </row>
    <row r="71" spans="1:17" s="12" customFormat="1" x14ac:dyDescent="0.3">
      <c r="A71" s="21" t="s">
        <v>55</v>
      </c>
      <c r="B71" s="33" t="s">
        <v>12</v>
      </c>
      <c r="E71" s="26" t="s">
        <v>65</v>
      </c>
      <c r="G71" s="26">
        <f>(191/300)*100</f>
        <v>63.666666666666671</v>
      </c>
      <c r="I71" s="11">
        <v>66.33</v>
      </c>
      <c r="K71" s="26">
        <f>G71+I71</f>
        <v>129.99666666666667</v>
      </c>
      <c r="M71" s="23"/>
      <c r="N71" s="23"/>
      <c r="O71" s="23"/>
      <c r="P71" s="23"/>
      <c r="Q71" s="23"/>
    </row>
    <row r="72" spans="1:17" s="12" customFormat="1" x14ac:dyDescent="0.3">
      <c r="A72" s="16" t="s">
        <v>40</v>
      </c>
      <c r="B72" s="11" t="s">
        <v>12</v>
      </c>
      <c r="E72" s="26">
        <f>(185/300)*100</f>
        <v>61.666666666666671</v>
      </c>
      <c r="G72" s="26">
        <f>(182/300)*100</f>
        <v>60.666666666666671</v>
      </c>
      <c r="I72" s="11">
        <v>57.66</v>
      </c>
      <c r="K72" s="26">
        <f>E72+G72</f>
        <v>122.33333333333334</v>
      </c>
      <c r="M72" s="23"/>
      <c r="N72" s="23"/>
      <c r="O72" s="23"/>
      <c r="P72" s="23"/>
      <c r="Q72" s="23"/>
    </row>
    <row r="73" spans="1:17" s="12" customFormat="1" x14ac:dyDescent="0.3">
      <c r="A73" s="16" t="s">
        <v>56</v>
      </c>
      <c r="B73" s="11" t="s">
        <v>12</v>
      </c>
      <c r="E73" s="26" t="s">
        <v>65</v>
      </c>
      <c r="G73" s="26">
        <f>(183.5/300)*100</f>
        <v>61.166666666666671</v>
      </c>
      <c r="I73" s="11" t="s">
        <v>65</v>
      </c>
      <c r="K73" s="26" t="s">
        <v>65</v>
      </c>
      <c r="M73" s="23"/>
      <c r="N73" s="23"/>
      <c r="O73" s="23"/>
      <c r="P73" s="23"/>
      <c r="Q73" s="23"/>
    </row>
    <row r="74" spans="1:17" s="13" customFormat="1" x14ac:dyDescent="0.3">
      <c r="A74" s="16" t="s">
        <v>41</v>
      </c>
      <c r="B74" s="11" t="s">
        <v>12</v>
      </c>
      <c r="C74" s="12"/>
      <c r="D74" s="12"/>
      <c r="E74" s="26" t="s">
        <v>42</v>
      </c>
      <c r="F74" s="16"/>
      <c r="G74" s="26" t="s">
        <v>65</v>
      </c>
      <c r="H74" s="11"/>
      <c r="I74" s="11" t="s">
        <v>65</v>
      </c>
      <c r="K74" s="26" t="s">
        <v>65</v>
      </c>
      <c r="M74" s="24"/>
      <c r="N74" s="24"/>
      <c r="O74" s="24"/>
      <c r="P74" s="24"/>
      <c r="Q74" s="24"/>
    </row>
    <row r="75" spans="1:17" s="13" customFormat="1" x14ac:dyDescent="0.3">
      <c r="A75" s="16" t="s">
        <v>74</v>
      </c>
      <c r="B75" s="11" t="s">
        <v>12</v>
      </c>
      <c r="C75" s="12"/>
      <c r="D75" s="12"/>
      <c r="E75" s="26" t="s">
        <v>65</v>
      </c>
      <c r="F75" s="16"/>
      <c r="G75" s="26" t="s">
        <v>65</v>
      </c>
      <c r="H75" s="11"/>
      <c r="I75" s="11">
        <v>66.66</v>
      </c>
      <c r="K75" s="26" t="s">
        <v>65</v>
      </c>
      <c r="M75" s="24"/>
      <c r="N75" s="24"/>
      <c r="O75" s="24"/>
      <c r="P75" s="24"/>
      <c r="Q75" s="24"/>
    </row>
    <row r="76" spans="1:17" s="13" customFormat="1" x14ac:dyDescent="0.3">
      <c r="A76" s="16" t="s">
        <v>76</v>
      </c>
      <c r="B76" s="11" t="s">
        <v>12</v>
      </c>
      <c r="C76" s="31"/>
      <c r="D76" s="31"/>
      <c r="E76" s="26" t="s">
        <v>65</v>
      </c>
      <c r="F76" s="31"/>
      <c r="G76" s="26" t="s">
        <v>65</v>
      </c>
      <c r="H76" s="32"/>
      <c r="I76" s="11">
        <v>65.33</v>
      </c>
      <c r="K76" s="26" t="s">
        <v>65</v>
      </c>
      <c r="M76" s="24"/>
      <c r="N76" s="24"/>
      <c r="O76" s="24"/>
      <c r="P76" s="24"/>
      <c r="Q76" s="24"/>
    </row>
    <row r="77" spans="1:17" s="13" customFormat="1" x14ac:dyDescent="0.3">
      <c r="A77" s="16" t="s">
        <v>77</v>
      </c>
      <c r="B77" s="11" t="s">
        <v>12</v>
      </c>
      <c r="C77" s="31"/>
      <c r="D77" s="31"/>
      <c r="E77" s="26" t="s">
        <v>65</v>
      </c>
      <c r="F77" s="31"/>
      <c r="G77" s="26" t="s">
        <v>65</v>
      </c>
      <c r="H77" s="32"/>
      <c r="I77" s="11">
        <v>65</v>
      </c>
      <c r="K77" s="26" t="s">
        <v>65</v>
      </c>
      <c r="M77" s="24"/>
      <c r="N77" s="24"/>
      <c r="O77" s="24"/>
      <c r="P77" s="24"/>
      <c r="Q77" s="24"/>
    </row>
    <row r="78" spans="1:17" s="12" customFormat="1" x14ac:dyDescent="0.3">
      <c r="A78" s="16"/>
      <c r="B78" s="11"/>
      <c r="E78" s="26"/>
      <c r="G78" s="26"/>
      <c r="I78" s="11"/>
      <c r="K78" s="26"/>
      <c r="M78" s="23"/>
      <c r="N78" s="23"/>
      <c r="O78" s="23"/>
      <c r="P78" s="23"/>
      <c r="Q78" s="23"/>
    </row>
    <row r="79" spans="1:17" s="12" customFormat="1" x14ac:dyDescent="0.3">
      <c r="A79" s="21" t="s">
        <v>26</v>
      </c>
      <c r="B79" s="33" t="s">
        <v>14</v>
      </c>
      <c r="E79" s="26">
        <f>(222/350)*100</f>
        <v>63.428571428571423</v>
      </c>
      <c r="G79" s="26">
        <f>(194.5/300)*100</f>
        <v>64.833333333333329</v>
      </c>
      <c r="I79" s="11">
        <v>62.42</v>
      </c>
      <c r="K79" s="26">
        <f t="shared" ref="K79" si="1">E79+G79</f>
        <v>128.26190476190476</v>
      </c>
      <c r="M79" s="23"/>
      <c r="N79" s="23"/>
      <c r="O79" s="23"/>
      <c r="P79" s="23"/>
      <c r="Q79" s="23"/>
    </row>
    <row r="80" spans="1:17" s="12" customFormat="1" x14ac:dyDescent="0.3">
      <c r="A80" s="16"/>
      <c r="B80" s="11"/>
      <c r="E80" s="11"/>
      <c r="G80" s="26"/>
      <c r="I80" s="11"/>
      <c r="K80" s="26"/>
      <c r="M80" s="23"/>
      <c r="N80" s="23"/>
      <c r="O80" s="23"/>
      <c r="P80" s="23"/>
      <c r="Q80" s="23"/>
    </row>
    <row r="81" spans="1:17" s="12" customFormat="1" x14ac:dyDescent="0.3">
      <c r="A81" s="16" t="s">
        <v>43</v>
      </c>
      <c r="B81" s="11" t="s">
        <v>44</v>
      </c>
      <c r="E81" s="26">
        <f>(234.5/340)*100</f>
        <v>68.970588235294116</v>
      </c>
      <c r="G81" s="26" t="s">
        <v>65</v>
      </c>
      <c r="I81" s="11" t="s">
        <v>65</v>
      </c>
      <c r="K81" s="26" t="s">
        <v>65</v>
      </c>
      <c r="M81" s="23"/>
      <c r="N81" s="23"/>
      <c r="O81" s="23"/>
      <c r="P81" s="23"/>
      <c r="Q81" s="23"/>
    </row>
    <row r="82" spans="1:17" s="12" customFormat="1" x14ac:dyDescent="0.3">
      <c r="A82" s="16"/>
      <c r="B82" s="11"/>
      <c r="E82" s="11"/>
      <c r="G82" s="26"/>
      <c r="I82" s="11"/>
      <c r="K82" s="11"/>
      <c r="M82" s="23"/>
      <c r="N82" s="23"/>
      <c r="O82" s="23"/>
      <c r="P82" s="23"/>
      <c r="Q82" s="23"/>
    </row>
    <row r="85" spans="1:17" ht="21" x14ac:dyDescent="0.4">
      <c r="A85" s="8" t="s">
        <v>9</v>
      </c>
      <c r="E85" s="6">
        <v>46144</v>
      </c>
      <c r="G85" s="6">
        <v>46193</v>
      </c>
      <c r="I85" s="6">
        <v>46291</v>
      </c>
      <c r="M85" s="18" t="s">
        <v>29</v>
      </c>
      <c r="N85" s="19"/>
      <c r="O85" s="22" t="s">
        <v>68</v>
      </c>
      <c r="P85" s="20"/>
    </row>
    <row r="86" spans="1:17" s="5" customFormat="1" x14ac:dyDescent="0.3">
      <c r="A86" s="2" t="s">
        <v>1</v>
      </c>
      <c r="B86" s="3" t="s">
        <v>10</v>
      </c>
      <c r="C86" s="4"/>
      <c r="D86" s="4"/>
      <c r="E86" s="3" t="s">
        <v>4</v>
      </c>
      <c r="F86" s="4"/>
      <c r="G86" s="3" t="s">
        <v>4</v>
      </c>
      <c r="H86" s="4"/>
      <c r="I86" s="3" t="s">
        <v>4</v>
      </c>
      <c r="K86" s="3" t="s">
        <v>5</v>
      </c>
    </row>
    <row r="87" spans="1:17" s="9" customFormat="1" x14ac:dyDescent="0.3">
      <c r="A87" s="10"/>
      <c r="B87" s="17"/>
      <c r="E87" s="11"/>
      <c r="G87" s="11"/>
      <c r="I87" s="11"/>
      <c r="K87" s="11"/>
      <c r="M87" s="5"/>
    </row>
    <row r="88" spans="1:17" s="9" customFormat="1" x14ac:dyDescent="0.3">
      <c r="A88" s="10"/>
      <c r="B88" s="17"/>
      <c r="E88" s="11"/>
      <c r="G88" s="11"/>
      <c r="I88" s="11"/>
      <c r="K88" s="11"/>
      <c r="M88" s="5"/>
    </row>
    <row r="89" spans="1:17" s="9" customFormat="1" x14ac:dyDescent="0.3">
      <c r="A89" s="10"/>
      <c r="B89" s="17"/>
      <c r="E89" s="11"/>
      <c r="G89" s="11"/>
      <c r="I89" s="11"/>
      <c r="K89" s="11"/>
      <c r="M89" s="5"/>
    </row>
  </sheetData>
  <pageMargins left="0.7" right="0.7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Gelderse Boys</dc:creator>
  <cp:lastModifiedBy>Gelderse Boys 3</cp:lastModifiedBy>
  <dcterms:created xsi:type="dcterms:W3CDTF">2019-04-01T18:30:15Z</dcterms:created>
  <dcterms:modified xsi:type="dcterms:W3CDTF">2026-09-27T14:53:27Z</dcterms:modified>
</cp:coreProperties>
</file>